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'3кв'!$A$1:$E$49</definedName>
    <definedName name="_xlnm.Print_Area" localSheetId="3">'4кв'!$A$1:$E$48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15" i="27" l="1"/>
  <c r="C18" i="27"/>
  <c r="C13" i="27"/>
  <c r="C14" i="27"/>
  <c r="C12" i="27"/>
  <c r="C9" i="27"/>
  <c r="C10" i="27"/>
  <c r="C8" i="27"/>
  <c r="C6" i="27"/>
  <c r="B43" i="26"/>
  <c r="C26" i="27"/>
  <c r="C16" i="27"/>
  <c r="C20" i="27"/>
  <c r="C21" i="27" s="1"/>
  <c r="B46" i="26"/>
  <c r="E23" i="26"/>
  <c r="E22" i="26"/>
  <c r="E26" i="26" l="1"/>
  <c r="B47" i="26" s="1"/>
  <c r="B48" i="26"/>
  <c r="B44" i="25"/>
  <c r="E27" i="25"/>
  <c r="B47" i="25" l="1"/>
  <c r="B48" i="24"/>
  <c r="E25" i="24" l="1"/>
  <c r="E26" i="24"/>
  <c r="E23" i="25" l="1"/>
  <c r="E22" i="25"/>
  <c r="E23" i="24"/>
  <c r="E22" i="24"/>
  <c r="E28" i="24" l="1"/>
  <c r="B49" i="24" s="1"/>
  <c r="B48" i="25"/>
  <c r="B49" i="25" s="1"/>
  <c r="E27" i="23" l="1"/>
  <c r="E26" i="23"/>
  <c r="E25" i="23"/>
  <c r="E23" i="23" l="1"/>
  <c r="E22" i="23"/>
  <c r="E28" i="23" s="1"/>
  <c r="B49" i="23" l="1"/>
  <c r="B50" i="23" s="1"/>
  <c r="B45" i="24" s="1"/>
  <c r="B50" i="24" s="1"/>
</calcChain>
</file>

<file path=xl/sharedStrings.xml><?xml version="1.0" encoding="utf-8"?>
<sst xmlns="http://schemas.openxmlformats.org/spreadsheetml/2006/main" count="267" uniqueCount="105">
  <si>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</si>
  <si>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</si>
  <si>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</si>
  <si>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</si>
  <si>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</si>
  <si>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</si>
  <si>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</si>
  <si>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</si>
  <si>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</si>
  <si>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</si>
  <si>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</si>
  <si>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</si>
  <si>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</si>
  <si>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</si>
  <si>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</si>
  <si>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</si>
  <si>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</si>
  <si>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</si>
  <si>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</si>
  <si>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</si>
  <si>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</si>
  <si>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</si>
  <si>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</si>
  <si>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</si>
  <si>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</si>
  <si>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5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</si>
  <si>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Прядеиной Аллы Саидовны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</si>
  <si>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№37 от 30.05.2013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</si>
  <si>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</si>
  <si>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</si>
  <si>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</si>
  <si>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</si>
  <si>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</si>
  <si>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Прядеиной А.С.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</si>
  <si>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</si>
  <si>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</si>
  <si>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</si>
  <si>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</si>
  <si>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</si>
  <si>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</si>
  <si>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</si>
  <si>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</si>
  <si>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</si>
  <si>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t>ч/ч</t>
  </si>
  <si>
    <t>Предъявлено населению 49122,15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</si>
  <si>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</si>
  <si>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</si>
  <si>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</si>
  <si>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- 634,9</t>
  </si>
  <si>
    <t>Стяжка полов в подъезде</t>
  </si>
  <si>
    <t>Замена участка плети ХВС</t>
  </si>
  <si>
    <t>Опиловка деревьев</t>
  </si>
  <si>
    <t>январь</t>
  </si>
  <si>
    <t>март</t>
  </si>
  <si>
    <t xml:space="preserve">           2. Всего за период с "01" 01 2023 г. по "31" 03 2023 г. выполнено работ (оказано услуг) на общую сумму сорок пять тысяч четыреста тридцать семь рублей 92 копейки.</t>
  </si>
  <si>
    <t>Исполнитель - ООО ЖКХ "Локомотив", в лице директора  Бовкун А.А.</t>
  </si>
  <si>
    <t>интернет Ростелеком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</si>
  <si>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</si>
  <si>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</si>
  <si>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</si>
  <si>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</si>
  <si>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</si>
  <si>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</si>
  <si>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заливка пола(кв1)</t>
  </si>
  <si>
    <t>ремонт забора(кв1)</t>
  </si>
  <si>
    <t>май</t>
  </si>
  <si>
    <t xml:space="preserve">           2. Всего за период с "01" 04 2023 г. по "30" 06 2023 г. выполнено работ (оказано услуг) на общую сумму тридцать девять тысяч девяносто девять рублей 03 копейки.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</si>
  <si>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Водолазской Веры Дмитриевны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</si>
  <si>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30.04.2023 г.</t>
    </r>
  </si>
  <si>
    <t>Заказчик - Собственники МКД, в лице председателя совета МКД Водолазской В.Д.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</si>
  <si>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Водолазской Веры Дмитриевны</t>
    </r>
  </si>
  <si>
    <t>ремонт штукатурки дымовых труб(смета)</t>
  </si>
  <si>
    <t>август</t>
  </si>
  <si>
    <t xml:space="preserve">           2. Всего за период с "01" 07 2023 г. по "30" 09 2023 г. выполнено работ (оказано услуг) на общую сумму девяносто семь тысяч сто двадцать пять рублей 79 копеек.</t>
  </si>
  <si>
    <t>Предъявлено населению 54969,63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</si>
  <si>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</si>
  <si>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</si>
  <si>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</si>
  <si>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</si>
  <si>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</si>
  <si>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</si>
  <si>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</si>
  <si>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</si>
  <si>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</si>
  <si>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</si>
  <si>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</si>
  <si>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</si>
  <si>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</si>
  <si>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</si>
  <si>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</si>
  <si>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</si>
  <si>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</si>
  <si>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</si>
  <si>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</si>
  <si>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</si>
  <si>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</si>
  <si>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</si>
  <si>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Свердлова, д. 5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</si>
  <si>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</si>
  <si>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</si>
  <si>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</si>
  <si>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тридцать семь тысяч пятьсот двадцать два рублю 59 копеек.</t>
  </si>
  <si>
    <t>Начислено всего 208183,56</t>
  </si>
  <si>
    <t xml:space="preserve">   * Ремонт штукатурки дымовых труб(смета)</t>
  </si>
  <si>
    <t>Непредвиденные работы 56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</si>
</sst>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5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13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0" zoomScaleSheetLayoutView="100" workbookViewId="0">
      <selection activeCell="D25" sqref="D25:D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8.25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45</v>
      </c>
      <c r="B3" s="50"/>
      <c r="C3" s="50"/>
      <c r="D3" s="50"/>
      <c r="E3" s="50"/>
    </row>
    <row r="4" spans="1:5" s="1" customFormat="1" ht="15.75" x14ac:dyDescent="0.25">
      <c r="A4" s="21" t="s">
        <v>13</v>
      </c>
      <c r="B4" s="22"/>
      <c r="C4" s="22"/>
      <c r="D4" s="51" t="s">
        <v>46</v>
      </c>
      <c r="E4" s="51"/>
    </row>
    <row r="5" spans="1:5" x14ac:dyDescent="0.25">
      <c r="A5" s="26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6" t="s">
        <v>25</v>
      </c>
      <c r="B7" s="46"/>
      <c r="C7" s="46"/>
      <c r="D7" s="46"/>
      <c r="E7" s="46"/>
    </row>
    <row r="8" spans="1:5" ht="15.75" customHeight="1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26</v>
      </c>
      <c r="B9" s="39"/>
      <c r="C9" s="39"/>
      <c r="D9" s="39"/>
      <c r="E9" s="39"/>
    </row>
    <row r="10" spans="1:5" ht="26.25" customHeight="1" x14ac:dyDescent="0.25">
      <c r="A10" s="43" t="s">
        <v>14</v>
      </c>
      <c r="B10" s="44"/>
      <c r="C10" s="44"/>
      <c r="D10" s="44"/>
      <c r="E10" s="44"/>
    </row>
    <row r="11" spans="1:5" ht="30.75" customHeight="1" x14ac:dyDescent="0.25">
      <c r="A11" s="39" t="s">
        <v>27</v>
      </c>
      <c r="B11" s="39"/>
      <c r="C11" s="39"/>
      <c r="D11" s="39"/>
      <c r="E11" s="39"/>
    </row>
    <row r="12" spans="1:5" ht="14.25" customHeight="1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21" customHeight="1" x14ac:dyDescent="0.25">
      <c r="A14" s="42" t="s">
        <v>2</v>
      </c>
      <c r="B14" s="45"/>
      <c r="C14" s="45"/>
      <c r="D14" s="45"/>
      <c r="E14" s="45"/>
    </row>
    <row r="15" spans="1:5" ht="14.25" customHeight="1" x14ac:dyDescent="0.25">
      <c r="A15" s="39" t="s">
        <v>47</v>
      </c>
      <c r="B15" s="39"/>
      <c r="C15" s="39"/>
      <c r="D15" s="39"/>
      <c r="E15" s="39"/>
    </row>
    <row r="16" spans="1:5" x14ac:dyDescent="0.25">
      <c r="A16" s="42" t="s">
        <v>16</v>
      </c>
      <c r="B16" s="45"/>
      <c r="C16" s="45"/>
      <c r="D16" s="45"/>
      <c r="E16" s="45"/>
    </row>
    <row r="17" spans="1:7" ht="32.25" customHeight="1" x14ac:dyDescent="0.25">
      <c r="A17" s="39" t="s">
        <v>17</v>
      </c>
      <c r="B17" s="39"/>
      <c r="C17" s="39"/>
      <c r="D17" s="39"/>
      <c r="E17" s="39"/>
    </row>
    <row r="18" spans="1:7" ht="64.5" customHeight="1" x14ac:dyDescent="0.25">
      <c r="A18" s="39" t="s">
        <v>28</v>
      </c>
      <c r="B18" s="39"/>
      <c r="C18" s="39"/>
      <c r="D18" s="39"/>
      <c r="E18" s="39"/>
    </row>
    <row r="19" spans="1:7" ht="36.75" customHeight="1" x14ac:dyDescent="0.25">
      <c r="A19" s="37" t="s">
        <v>29</v>
      </c>
      <c r="B19" s="37"/>
      <c r="C19" s="37"/>
      <c r="D19" s="37"/>
      <c r="E19" s="37"/>
    </row>
    <row r="20" spans="1:7" x14ac:dyDescent="0.25">
      <c r="A20" s="37"/>
      <c r="B20" s="37"/>
      <c r="C20" s="37"/>
      <c r="D20" s="37"/>
      <c r="E20" s="37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41</v>
      </c>
      <c r="B22" s="8" t="s">
        <v>39</v>
      </c>
      <c r="C22" s="3" t="s">
        <v>4</v>
      </c>
      <c r="D22" s="3">
        <v>13.71</v>
      </c>
      <c r="E22" s="7">
        <f>D22*F20*G20</f>
        <v>26113.436999999998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3.9</v>
      </c>
      <c r="E23" s="7">
        <f>D23*F20*G20</f>
        <v>7428.329999999999</v>
      </c>
    </row>
    <row r="24" spans="1:7" x14ac:dyDescent="0.25">
      <c r="A24" s="6" t="s">
        <v>30</v>
      </c>
      <c r="B24" s="8" t="s">
        <v>42</v>
      </c>
      <c r="C24" s="3" t="s">
        <v>31</v>
      </c>
      <c r="D24" s="20"/>
      <c r="E24" s="7">
        <v>1278.4000000000001</v>
      </c>
    </row>
    <row r="25" spans="1:7" x14ac:dyDescent="0.25">
      <c r="A25" s="27" t="s">
        <v>51</v>
      </c>
      <c r="B25" s="8" t="s">
        <v>52</v>
      </c>
      <c r="C25" s="3" t="s">
        <v>43</v>
      </c>
      <c r="D25" s="20">
        <v>21</v>
      </c>
      <c r="E25" s="7">
        <f>235.95*21</f>
        <v>4954.95</v>
      </c>
    </row>
    <row r="26" spans="1:7" x14ac:dyDescent="0.25">
      <c r="A26" s="23" t="s">
        <v>49</v>
      </c>
      <c r="B26" s="8" t="s">
        <v>53</v>
      </c>
      <c r="C26" s="3" t="s">
        <v>43</v>
      </c>
      <c r="D26" s="20">
        <v>8</v>
      </c>
      <c r="E26" s="7">
        <f>235.95*8</f>
        <v>1887.6</v>
      </c>
    </row>
    <row r="27" spans="1:7" x14ac:dyDescent="0.25">
      <c r="A27" s="28" t="s">
        <v>50</v>
      </c>
      <c r="B27" s="8" t="s">
        <v>53</v>
      </c>
      <c r="C27" s="3" t="s">
        <v>43</v>
      </c>
      <c r="D27" s="20">
        <v>16</v>
      </c>
      <c r="E27" s="7">
        <f>235.95*16</f>
        <v>3775.2</v>
      </c>
    </row>
    <row r="28" spans="1:7" s="13" customFormat="1" ht="14.25" x14ac:dyDescent="0.2">
      <c r="A28" s="9" t="s">
        <v>24</v>
      </c>
      <c r="B28" s="10"/>
      <c r="C28" s="11"/>
      <c r="D28" s="11"/>
      <c r="E28" s="12">
        <f>E22+E23+E24+E25+E26+E27</f>
        <v>45437.916999999994</v>
      </c>
    </row>
    <row r="30" spans="1:7" ht="30.75" customHeight="1" x14ac:dyDescent="0.25">
      <c r="A30" s="38" t="s">
        <v>54</v>
      </c>
      <c r="B30" s="38"/>
      <c r="C30" s="38"/>
      <c r="D30" s="38"/>
      <c r="E30" s="38"/>
    </row>
    <row r="31" spans="1:7" ht="30.75" customHeight="1" x14ac:dyDescent="0.25">
      <c r="A31" s="39" t="s">
        <v>21</v>
      </c>
      <c r="B31" s="39"/>
      <c r="C31" s="39"/>
      <c r="D31" s="39"/>
      <c r="E31" s="39"/>
    </row>
    <row r="32" spans="1:7" x14ac:dyDescent="0.25">
      <c r="A32" s="39" t="s">
        <v>20</v>
      </c>
      <c r="B32" s="39"/>
      <c r="C32" s="39"/>
      <c r="D32" s="39"/>
      <c r="E32" s="39"/>
    </row>
    <row r="33" spans="1:5" ht="32.25" customHeight="1" x14ac:dyDescent="0.25">
      <c r="A33" s="39" t="s">
        <v>32</v>
      </c>
      <c r="B33" s="39"/>
      <c r="C33" s="39"/>
      <c r="D33" s="39"/>
      <c r="E33" s="39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0" t="s">
        <v>5</v>
      </c>
      <c r="B35" s="40"/>
      <c r="C35" s="40"/>
      <c r="D35" s="40"/>
      <c r="E35" s="40"/>
    </row>
    <row r="36" spans="1:5" x14ac:dyDescent="0.25">
      <c r="A36" s="39" t="s">
        <v>18</v>
      </c>
      <c r="B36" s="39"/>
      <c r="C36" s="39"/>
      <c r="D36" s="39"/>
      <c r="E36" s="39"/>
    </row>
    <row r="37" spans="1:5" x14ac:dyDescent="0.25">
      <c r="A37" s="41" t="s">
        <v>55</v>
      </c>
      <c r="B37" s="41"/>
      <c r="C37" s="41"/>
      <c r="D37" s="41"/>
      <c r="E37" s="41"/>
    </row>
    <row r="38" spans="1:5" x14ac:dyDescent="0.25">
      <c r="B38" s="36" t="s">
        <v>19</v>
      </c>
      <c r="C38" s="36"/>
      <c r="D38" s="36"/>
      <c r="E38" s="5" t="s">
        <v>6</v>
      </c>
    </row>
    <row r="39" spans="1:5" x14ac:dyDescent="0.25">
      <c r="A39" s="25"/>
      <c r="B39" s="25"/>
      <c r="C39" s="25"/>
      <c r="D39" s="25"/>
      <c r="E39" s="25"/>
    </row>
    <row r="40" spans="1:5" x14ac:dyDescent="0.25">
      <c r="A40" s="41" t="s">
        <v>33</v>
      </c>
      <c r="B40" s="41"/>
      <c r="C40" s="41"/>
      <c r="D40" s="41"/>
      <c r="E40" s="41"/>
    </row>
    <row r="41" spans="1:5" x14ac:dyDescent="0.25">
      <c r="B41" s="36" t="s">
        <v>19</v>
      </c>
      <c r="C41" s="36"/>
      <c r="D41" s="36"/>
      <c r="E41" s="5" t="s">
        <v>6</v>
      </c>
    </row>
    <row r="43" spans="1:5" x14ac:dyDescent="0.25">
      <c r="A43" s="16" t="s">
        <v>48</v>
      </c>
    </row>
    <row r="44" spans="1:5" x14ac:dyDescent="0.25">
      <c r="A44" s="13" t="s">
        <v>34</v>
      </c>
    </row>
    <row r="45" spans="1:5" x14ac:dyDescent="0.25">
      <c r="A45" s="2" t="s">
        <v>38</v>
      </c>
      <c r="B45" s="14">
        <v>16718.12</v>
      </c>
    </row>
    <row r="46" spans="1:5" x14ac:dyDescent="0.25">
      <c r="A46" s="17" t="s">
        <v>44</v>
      </c>
      <c r="B46" s="15"/>
    </row>
    <row r="47" spans="1:5" x14ac:dyDescent="0.25">
      <c r="A47" s="2" t="s">
        <v>36</v>
      </c>
      <c r="B47" s="15">
        <v>47964.18</v>
      </c>
    </row>
    <row r="48" spans="1:5" x14ac:dyDescent="0.25">
      <c r="A48" s="2" t="s">
        <v>56</v>
      </c>
      <c r="B48" s="15">
        <v>1350</v>
      </c>
    </row>
    <row r="49" spans="1:2" ht="30" x14ac:dyDescent="0.25">
      <c r="A49" s="24" t="s">
        <v>37</v>
      </c>
      <c r="B49" s="15">
        <f>E28</f>
        <v>45437.916999999994</v>
      </c>
    </row>
    <row r="50" spans="1:2" x14ac:dyDescent="0.25">
      <c r="A50" s="13" t="s">
        <v>35</v>
      </c>
      <c r="B50" s="18">
        <f>B45+B47+B48-B49</f>
        <v>20594.383000000009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D25" sqref="D25:D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8.25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57</v>
      </c>
      <c r="B3" s="50"/>
      <c r="C3" s="50"/>
      <c r="D3" s="50"/>
      <c r="E3" s="50"/>
    </row>
    <row r="4" spans="1:5" s="1" customFormat="1" ht="15.75" x14ac:dyDescent="0.25">
      <c r="A4" s="21" t="s">
        <v>13</v>
      </c>
      <c r="B4" s="22"/>
      <c r="C4" s="22"/>
      <c r="D4" s="51" t="s">
        <v>58</v>
      </c>
      <c r="E4" s="51"/>
    </row>
    <row r="5" spans="1:5" x14ac:dyDescent="0.25">
      <c r="A5" s="31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6" t="s">
        <v>25</v>
      </c>
      <c r="B7" s="46"/>
      <c r="C7" s="46"/>
      <c r="D7" s="46"/>
      <c r="E7" s="46"/>
    </row>
    <row r="8" spans="1:5" ht="15.75" customHeight="1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67</v>
      </c>
      <c r="B9" s="39"/>
      <c r="C9" s="39"/>
      <c r="D9" s="39"/>
      <c r="E9" s="39"/>
    </row>
    <row r="10" spans="1:5" ht="26.25" customHeight="1" x14ac:dyDescent="0.25">
      <c r="A10" s="43" t="s">
        <v>14</v>
      </c>
      <c r="B10" s="44"/>
      <c r="C10" s="44"/>
      <c r="D10" s="44"/>
      <c r="E10" s="44"/>
    </row>
    <row r="11" spans="1:5" ht="30.75" customHeight="1" x14ac:dyDescent="0.25">
      <c r="A11" s="39" t="s">
        <v>68</v>
      </c>
      <c r="B11" s="39"/>
      <c r="C11" s="39"/>
      <c r="D11" s="39"/>
      <c r="E11" s="39"/>
    </row>
    <row r="12" spans="1:5" ht="14.25" customHeight="1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21" customHeight="1" x14ac:dyDescent="0.25">
      <c r="A14" s="42" t="s">
        <v>2</v>
      </c>
      <c r="B14" s="45"/>
      <c r="C14" s="45"/>
      <c r="D14" s="45"/>
      <c r="E14" s="45"/>
    </row>
    <row r="15" spans="1:5" ht="14.25" customHeight="1" x14ac:dyDescent="0.25">
      <c r="A15" s="39" t="s">
        <v>47</v>
      </c>
      <c r="B15" s="39"/>
      <c r="C15" s="39"/>
      <c r="D15" s="39"/>
      <c r="E15" s="39"/>
    </row>
    <row r="16" spans="1:5" x14ac:dyDescent="0.25">
      <c r="A16" s="42" t="s">
        <v>16</v>
      </c>
      <c r="B16" s="45"/>
      <c r="C16" s="45"/>
      <c r="D16" s="45"/>
      <c r="E16" s="45"/>
    </row>
    <row r="17" spans="1:7" ht="32.25" customHeight="1" x14ac:dyDescent="0.25">
      <c r="A17" s="39" t="s">
        <v>17</v>
      </c>
      <c r="B17" s="39"/>
      <c r="C17" s="39"/>
      <c r="D17" s="39"/>
      <c r="E17" s="39"/>
    </row>
    <row r="18" spans="1:7" ht="64.5" customHeight="1" x14ac:dyDescent="0.25">
      <c r="A18" s="39" t="s">
        <v>28</v>
      </c>
      <c r="B18" s="39"/>
      <c r="C18" s="39"/>
      <c r="D18" s="39"/>
      <c r="E18" s="39"/>
    </row>
    <row r="19" spans="1:7" ht="36.75" customHeight="1" x14ac:dyDescent="0.25">
      <c r="A19" s="37" t="s">
        <v>29</v>
      </c>
      <c r="B19" s="37"/>
      <c r="C19" s="37"/>
      <c r="D19" s="37"/>
      <c r="E19" s="37"/>
    </row>
    <row r="20" spans="1:7" x14ac:dyDescent="0.25">
      <c r="A20" s="37"/>
      <c r="B20" s="37"/>
      <c r="C20" s="37"/>
      <c r="D20" s="37"/>
      <c r="E20" s="37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41</v>
      </c>
      <c r="B22" s="8" t="s">
        <v>39</v>
      </c>
      <c r="C22" s="3" t="s">
        <v>4</v>
      </c>
      <c r="D22" s="3">
        <v>13.71</v>
      </c>
      <c r="E22" s="7">
        <f>D22*F20*G20</f>
        <v>26113.436999999998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3.9</v>
      </c>
      <c r="E23" s="7">
        <f>D23*F20*G20</f>
        <v>7428.329999999999</v>
      </c>
    </row>
    <row r="24" spans="1:7" x14ac:dyDescent="0.25">
      <c r="A24" s="6" t="s">
        <v>30</v>
      </c>
      <c r="B24" s="8" t="s">
        <v>59</v>
      </c>
      <c r="C24" s="3" t="s">
        <v>31</v>
      </c>
      <c r="D24" s="20"/>
      <c r="E24" s="7">
        <v>2961.81</v>
      </c>
    </row>
    <row r="25" spans="1:7" x14ac:dyDescent="0.25">
      <c r="A25" s="32" t="s">
        <v>63</v>
      </c>
      <c r="B25" s="8" t="s">
        <v>65</v>
      </c>
      <c r="C25" s="3" t="s">
        <v>43</v>
      </c>
      <c r="D25" s="20">
        <v>8</v>
      </c>
      <c r="E25" s="7">
        <f>235.95*D25</f>
        <v>1887.6</v>
      </c>
    </row>
    <row r="26" spans="1:7" x14ac:dyDescent="0.25">
      <c r="A26" s="23" t="s">
        <v>64</v>
      </c>
      <c r="B26" s="8" t="s">
        <v>65</v>
      </c>
      <c r="C26" s="3" t="s">
        <v>43</v>
      </c>
      <c r="D26" s="20">
        <v>3</v>
      </c>
      <c r="E26" s="7">
        <f>235.95*D26</f>
        <v>707.84999999999991</v>
      </c>
    </row>
    <row r="27" spans="1:7" x14ac:dyDescent="0.25">
      <c r="A27" s="28"/>
      <c r="B27" s="8"/>
      <c r="C27" s="3"/>
      <c r="D27" s="20"/>
      <c r="E27" s="7"/>
    </row>
    <row r="28" spans="1:7" s="13" customFormat="1" ht="14.25" x14ac:dyDescent="0.2">
      <c r="A28" s="9" t="s">
        <v>24</v>
      </c>
      <c r="B28" s="10"/>
      <c r="C28" s="11"/>
      <c r="D28" s="11"/>
      <c r="E28" s="12">
        <f>SUM(E22:E27)</f>
        <v>39099.026999999995</v>
      </c>
    </row>
    <row r="30" spans="1:7" ht="30.75" customHeight="1" x14ac:dyDescent="0.25">
      <c r="A30" s="38" t="s">
        <v>66</v>
      </c>
      <c r="B30" s="38"/>
      <c r="C30" s="38"/>
      <c r="D30" s="38"/>
      <c r="E30" s="38"/>
    </row>
    <row r="31" spans="1:7" ht="30.75" customHeight="1" x14ac:dyDescent="0.25">
      <c r="A31" s="39" t="s">
        <v>21</v>
      </c>
      <c r="B31" s="39"/>
      <c r="C31" s="39"/>
      <c r="D31" s="39"/>
      <c r="E31" s="39"/>
    </row>
    <row r="32" spans="1:7" x14ac:dyDescent="0.25">
      <c r="A32" s="39" t="s">
        <v>20</v>
      </c>
      <c r="B32" s="39"/>
      <c r="C32" s="39"/>
      <c r="D32" s="39"/>
      <c r="E32" s="39"/>
    </row>
    <row r="33" spans="1:5" ht="32.25" customHeight="1" x14ac:dyDescent="0.25">
      <c r="A33" s="39" t="s">
        <v>32</v>
      </c>
      <c r="B33" s="39"/>
      <c r="C33" s="39"/>
      <c r="D33" s="39"/>
      <c r="E33" s="39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0" t="s">
        <v>5</v>
      </c>
      <c r="B35" s="40"/>
      <c r="C35" s="40"/>
      <c r="D35" s="40"/>
      <c r="E35" s="40"/>
    </row>
    <row r="36" spans="1:5" x14ac:dyDescent="0.25">
      <c r="A36" s="39" t="s">
        <v>18</v>
      </c>
      <c r="B36" s="39"/>
      <c r="C36" s="39"/>
      <c r="D36" s="39"/>
      <c r="E36" s="39"/>
    </row>
    <row r="37" spans="1:5" x14ac:dyDescent="0.25">
      <c r="A37" s="41" t="s">
        <v>55</v>
      </c>
      <c r="B37" s="41"/>
      <c r="C37" s="41"/>
      <c r="D37" s="41"/>
      <c r="E37" s="41"/>
    </row>
    <row r="38" spans="1:5" x14ac:dyDescent="0.25">
      <c r="B38" s="36" t="s">
        <v>19</v>
      </c>
      <c r="C38" s="36"/>
      <c r="D38" s="36"/>
      <c r="E38" s="5" t="s">
        <v>6</v>
      </c>
    </row>
    <row r="39" spans="1:5" x14ac:dyDescent="0.25">
      <c r="A39" s="30"/>
      <c r="B39" s="30"/>
      <c r="C39" s="30"/>
      <c r="D39" s="30"/>
      <c r="E39" s="30"/>
    </row>
    <row r="40" spans="1:5" x14ac:dyDescent="0.25">
      <c r="A40" s="41" t="s">
        <v>69</v>
      </c>
      <c r="B40" s="41"/>
      <c r="C40" s="41"/>
      <c r="D40" s="41"/>
      <c r="E40" s="41"/>
    </row>
    <row r="41" spans="1:5" x14ac:dyDescent="0.25">
      <c r="B41" s="36" t="s">
        <v>19</v>
      </c>
      <c r="C41" s="36"/>
      <c r="D41" s="36"/>
      <c r="E41" s="5" t="s">
        <v>6</v>
      </c>
    </row>
    <row r="43" spans="1:5" x14ac:dyDescent="0.25">
      <c r="A43" s="16" t="s">
        <v>48</v>
      </c>
    </row>
    <row r="44" spans="1:5" x14ac:dyDescent="0.25">
      <c r="A44" s="13" t="s">
        <v>34</v>
      </c>
    </row>
    <row r="45" spans="1:5" x14ac:dyDescent="0.25">
      <c r="A45" s="2" t="s">
        <v>38</v>
      </c>
      <c r="B45" s="14">
        <f>'1кв'!B50</f>
        <v>20594.383000000009</v>
      </c>
    </row>
    <row r="46" spans="1:5" x14ac:dyDescent="0.25">
      <c r="A46" s="17" t="s">
        <v>44</v>
      </c>
      <c r="B46" s="15"/>
    </row>
    <row r="47" spans="1:5" x14ac:dyDescent="0.25">
      <c r="A47" s="2" t="s">
        <v>36</v>
      </c>
      <c r="B47" s="15">
        <v>49122.15</v>
      </c>
    </row>
    <row r="48" spans="1:5" x14ac:dyDescent="0.25">
      <c r="A48" s="2" t="s">
        <v>56</v>
      </c>
      <c r="B48" s="15">
        <f>150*3</f>
        <v>450</v>
      </c>
    </row>
    <row r="49" spans="1:2" ht="30" x14ac:dyDescent="0.25">
      <c r="A49" s="29" t="s">
        <v>37</v>
      </c>
      <c r="B49" s="15">
        <f>E28</f>
        <v>39099.026999999995</v>
      </c>
    </row>
    <row r="50" spans="1:2" x14ac:dyDescent="0.25">
      <c r="A50" s="13" t="s">
        <v>35</v>
      </c>
      <c r="B50" s="18">
        <f>B45+B47+B48-B49</f>
        <v>31067.506000000016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0" zoomScaleSheetLayoutView="100" workbookViewId="0">
      <selection activeCell="E24" sqref="E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8.25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60</v>
      </c>
      <c r="B3" s="50"/>
      <c r="C3" s="50"/>
      <c r="D3" s="50"/>
      <c r="E3" s="50"/>
    </row>
    <row r="4" spans="1:5" s="1" customFormat="1" ht="15.75" x14ac:dyDescent="0.25">
      <c r="A4" s="21" t="s">
        <v>13</v>
      </c>
      <c r="B4" s="22"/>
      <c r="C4" s="22"/>
      <c r="D4" s="51" t="s">
        <v>61</v>
      </c>
      <c r="E4" s="51"/>
    </row>
    <row r="5" spans="1:5" x14ac:dyDescent="0.25">
      <c r="A5" s="31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6" t="s">
        <v>25</v>
      </c>
      <c r="B7" s="46"/>
      <c r="C7" s="46"/>
      <c r="D7" s="46"/>
      <c r="E7" s="46"/>
    </row>
    <row r="8" spans="1:5" ht="15.75" customHeight="1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70</v>
      </c>
      <c r="B9" s="39"/>
      <c r="C9" s="39"/>
      <c r="D9" s="39"/>
      <c r="E9" s="39"/>
    </row>
    <row r="10" spans="1:5" ht="26.25" customHeight="1" x14ac:dyDescent="0.25">
      <c r="A10" s="43" t="s">
        <v>14</v>
      </c>
      <c r="B10" s="44"/>
      <c r="C10" s="44"/>
      <c r="D10" s="44"/>
      <c r="E10" s="44"/>
    </row>
    <row r="11" spans="1:5" ht="30.75" customHeight="1" x14ac:dyDescent="0.25">
      <c r="A11" s="39" t="s">
        <v>68</v>
      </c>
      <c r="B11" s="39"/>
      <c r="C11" s="39"/>
      <c r="D11" s="39"/>
      <c r="E11" s="39"/>
    </row>
    <row r="12" spans="1:5" ht="14.25" customHeight="1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21" customHeight="1" x14ac:dyDescent="0.25">
      <c r="A14" s="42" t="s">
        <v>2</v>
      </c>
      <c r="B14" s="45"/>
      <c r="C14" s="45"/>
      <c r="D14" s="45"/>
      <c r="E14" s="45"/>
    </row>
    <row r="15" spans="1:5" ht="14.25" customHeight="1" x14ac:dyDescent="0.25">
      <c r="A15" s="39" t="s">
        <v>47</v>
      </c>
      <c r="B15" s="39"/>
      <c r="C15" s="39"/>
      <c r="D15" s="39"/>
      <c r="E15" s="39"/>
    </row>
    <row r="16" spans="1:5" x14ac:dyDescent="0.25">
      <c r="A16" s="42" t="s">
        <v>16</v>
      </c>
      <c r="B16" s="45"/>
      <c r="C16" s="45"/>
      <c r="D16" s="45"/>
      <c r="E16" s="45"/>
    </row>
    <row r="17" spans="1:7" ht="32.25" customHeight="1" x14ac:dyDescent="0.25">
      <c r="A17" s="39" t="s">
        <v>17</v>
      </c>
      <c r="B17" s="39"/>
      <c r="C17" s="39"/>
      <c r="D17" s="39"/>
      <c r="E17" s="39"/>
    </row>
    <row r="18" spans="1:7" ht="64.5" customHeight="1" x14ac:dyDescent="0.25">
      <c r="A18" s="39" t="s">
        <v>28</v>
      </c>
      <c r="B18" s="39"/>
      <c r="C18" s="39"/>
      <c r="D18" s="39"/>
      <c r="E18" s="39"/>
    </row>
    <row r="19" spans="1:7" ht="36.75" customHeight="1" x14ac:dyDescent="0.25">
      <c r="A19" s="37" t="s">
        <v>29</v>
      </c>
      <c r="B19" s="37"/>
      <c r="C19" s="37"/>
      <c r="D19" s="37"/>
      <c r="E19" s="37"/>
    </row>
    <row r="20" spans="1:7" x14ac:dyDescent="0.25">
      <c r="A20" s="37"/>
      <c r="B20" s="37"/>
      <c r="C20" s="37"/>
      <c r="D20" s="37"/>
      <c r="E20" s="37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41</v>
      </c>
      <c r="B22" s="8" t="s">
        <v>39</v>
      </c>
      <c r="C22" s="3" t="s">
        <v>4</v>
      </c>
      <c r="D22" s="3">
        <v>15.34</v>
      </c>
      <c r="E22" s="7">
        <f>D22*F20*G20</f>
        <v>29218.097999999998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4.3600000000000003</v>
      </c>
      <c r="E23" s="7">
        <f>D23*F20*G20</f>
        <v>8304.4920000000002</v>
      </c>
    </row>
    <row r="24" spans="1:7" x14ac:dyDescent="0.25">
      <c r="A24" s="6" t="s">
        <v>30</v>
      </c>
      <c r="B24" s="8" t="s">
        <v>62</v>
      </c>
      <c r="C24" s="3" t="s">
        <v>31</v>
      </c>
      <c r="D24" s="20"/>
      <c r="E24" s="7">
        <v>1007.34</v>
      </c>
    </row>
    <row r="25" spans="1:7" ht="30" x14ac:dyDescent="0.25">
      <c r="A25" s="23" t="s">
        <v>71</v>
      </c>
      <c r="B25" s="8" t="s">
        <v>72</v>
      </c>
      <c r="C25" s="3" t="s">
        <v>31</v>
      </c>
      <c r="D25" s="20"/>
      <c r="E25" s="7">
        <v>58595.86</v>
      </c>
    </row>
    <row r="26" spans="1:7" ht="16.5" customHeight="1" x14ac:dyDescent="0.25">
      <c r="A26" s="28"/>
      <c r="B26" s="8"/>
      <c r="C26" s="3"/>
      <c r="D26" s="20"/>
      <c r="E26" s="7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97125.79</v>
      </c>
    </row>
    <row r="29" spans="1:7" ht="30.75" customHeight="1" x14ac:dyDescent="0.25">
      <c r="A29" s="38" t="s">
        <v>73</v>
      </c>
      <c r="B29" s="38"/>
      <c r="C29" s="38"/>
      <c r="D29" s="38"/>
      <c r="E29" s="38"/>
    </row>
    <row r="30" spans="1:7" ht="30.75" customHeight="1" x14ac:dyDescent="0.25">
      <c r="A30" s="39" t="s">
        <v>21</v>
      </c>
      <c r="B30" s="39"/>
      <c r="C30" s="39"/>
      <c r="D30" s="39"/>
      <c r="E30" s="39"/>
    </row>
    <row r="31" spans="1:7" x14ac:dyDescent="0.25">
      <c r="A31" s="39" t="s">
        <v>20</v>
      </c>
      <c r="B31" s="39"/>
      <c r="C31" s="39"/>
      <c r="D31" s="39"/>
      <c r="E31" s="39"/>
    </row>
    <row r="32" spans="1:7" ht="32.25" customHeight="1" x14ac:dyDescent="0.25">
      <c r="A32" s="39" t="s">
        <v>32</v>
      </c>
      <c r="B32" s="39"/>
      <c r="C32" s="39"/>
      <c r="D32" s="39"/>
      <c r="E32" s="39"/>
    </row>
    <row r="33" spans="1:5" x14ac:dyDescent="0.25">
      <c r="A33" s="39" t="s">
        <v>18</v>
      </c>
      <c r="B33" s="39"/>
      <c r="C33" s="39"/>
      <c r="D33" s="39"/>
      <c r="E33" s="39"/>
    </row>
    <row r="34" spans="1:5" x14ac:dyDescent="0.25">
      <c r="A34" s="40" t="s">
        <v>5</v>
      </c>
      <c r="B34" s="40"/>
      <c r="C34" s="40"/>
      <c r="D34" s="40"/>
      <c r="E34" s="40"/>
    </row>
    <row r="35" spans="1:5" x14ac:dyDescent="0.25">
      <c r="A35" s="39" t="s">
        <v>18</v>
      </c>
      <c r="B35" s="39"/>
      <c r="C35" s="39"/>
      <c r="D35" s="39"/>
      <c r="E35" s="39"/>
    </row>
    <row r="36" spans="1:5" x14ac:dyDescent="0.25">
      <c r="A36" s="41" t="s">
        <v>55</v>
      </c>
      <c r="B36" s="41"/>
      <c r="C36" s="41"/>
      <c r="D36" s="41"/>
      <c r="E36" s="41"/>
    </row>
    <row r="37" spans="1:5" x14ac:dyDescent="0.25">
      <c r="B37" s="36" t="s">
        <v>19</v>
      </c>
      <c r="C37" s="36"/>
      <c r="D37" s="36"/>
      <c r="E37" s="5" t="s">
        <v>6</v>
      </c>
    </row>
    <row r="38" spans="1:5" x14ac:dyDescent="0.25">
      <c r="A38" s="30"/>
      <c r="B38" s="30"/>
      <c r="C38" s="30"/>
      <c r="D38" s="30"/>
      <c r="E38" s="30"/>
    </row>
    <row r="39" spans="1:5" ht="15" customHeight="1" x14ac:dyDescent="0.25">
      <c r="A39" s="41" t="s">
        <v>69</v>
      </c>
      <c r="B39" s="41"/>
      <c r="C39" s="41"/>
      <c r="D39" s="41"/>
      <c r="E39" s="41"/>
    </row>
    <row r="40" spans="1:5" x14ac:dyDescent="0.25">
      <c r="B40" s="36" t="s">
        <v>19</v>
      </c>
      <c r="C40" s="36"/>
      <c r="D40" s="36"/>
      <c r="E40" s="5" t="s">
        <v>6</v>
      </c>
    </row>
    <row r="42" spans="1:5" x14ac:dyDescent="0.25">
      <c r="A42" s="16" t="s">
        <v>48</v>
      </c>
    </row>
    <row r="43" spans="1:5" x14ac:dyDescent="0.25">
      <c r="A43" s="13" t="s">
        <v>34</v>
      </c>
    </row>
    <row r="44" spans="1:5" x14ac:dyDescent="0.25">
      <c r="A44" s="2" t="s">
        <v>38</v>
      </c>
      <c r="B44" s="14">
        <f>'2кв'!B50</f>
        <v>31067.506000000016</v>
      </c>
    </row>
    <row r="45" spans="1:5" x14ac:dyDescent="0.25">
      <c r="A45" s="17" t="s">
        <v>74</v>
      </c>
      <c r="B45" s="15"/>
    </row>
    <row r="46" spans="1:5" x14ac:dyDescent="0.25">
      <c r="A46" s="2" t="s">
        <v>36</v>
      </c>
      <c r="B46" s="15">
        <v>53020.47</v>
      </c>
    </row>
    <row r="47" spans="1:5" x14ac:dyDescent="0.25">
      <c r="A47" s="2" t="s">
        <v>56</v>
      </c>
      <c r="B47" s="15">
        <f>150*3</f>
        <v>450</v>
      </c>
    </row>
    <row r="48" spans="1:5" ht="30" x14ac:dyDescent="0.25">
      <c r="A48" s="29" t="s">
        <v>37</v>
      </c>
      <c r="B48" s="15">
        <f>E27</f>
        <v>97125.79</v>
      </c>
    </row>
    <row r="49" spans="1:2" x14ac:dyDescent="0.25">
      <c r="A49" s="13" t="s">
        <v>35</v>
      </c>
      <c r="B49" s="18">
        <f>B44+B46+B47-B48</f>
        <v>-12587.813999999969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2" zoomScaleSheetLayoutView="100" workbookViewId="0">
      <selection activeCell="A33" sqref="A33:E3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7" t="s">
        <v>11</v>
      </c>
      <c r="B1" s="47"/>
      <c r="C1" s="47"/>
      <c r="D1" s="47"/>
      <c r="E1" s="47"/>
    </row>
    <row r="2" spans="1:5" ht="38.25" customHeight="1" x14ac:dyDescent="0.25">
      <c r="A2" s="48" t="s">
        <v>12</v>
      </c>
      <c r="B2" s="49"/>
      <c r="C2" s="49"/>
      <c r="D2" s="49"/>
      <c r="E2" s="49"/>
    </row>
    <row r="3" spans="1:5" x14ac:dyDescent="0.25">
      <c r="A3" s="50" t="s">
        <v>98</v>
      </c>
      <c r="B3" s="50"/>
      <c r="C3" s="50"/>
      <c r="D3" s="50"/>
      <c r="E3" s="50"/>
    </row>
    <row r="4" spans="1:5" s="1" customFormat="1" ht="15.75" x14ac:dyDescent="0.25">
      <c r="A4" s="21" t="s">
        <v>13</v>
      </c>
      <c r="B4" s="22"/>
      <c r="C4" s="22"/>
      <c r="D4" s="80"/>
      <c r="E4" s="80" t="s">
        <v>99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39" t="s">
        <v>0</v>
      </c>
      <c r="B6" s="39"/>
      <c r="C6" s="39"/>
      <c r="D6" s="39"/>
      <c r="E6" s="39"/>
    </row>
    <row r="7" spans="1:5" x14ac:dyDescent="0.25">
      <c r="A7" s="46" t="s">
        <v>25</v>
      </c>
      <c r="B7" s="46"/>
      <c r="C7" s="46"/>
      <c r="D7" s="46"/>
      <c r="E7" s="46"/>
    </row>
    <row r="8" spans="1:5" ht="15.75" customHeight="1" x14ac:dyDescent="0.25">
      <c r="A8" s="42" t="s">
        <v>1</v>
      </c>
      <c r="B8" s="42"/>
      <c r="C8" s="42"/>
      <c r="D8" s="42"/>
      <c r="E8" s="42"/>
    </row>
    <row r="9" spans="1:5" x14ac:dyDescent="0.25">
      <c r="A9" s="39" t="s">
        <v>70</v>
      </c>
      <c r="B9" s="39"/>
      <c r="C9" s="39"/>
      <c r="D9" s="39"/>
      <c r="E9" s="39"/>
    </row>
    <row r="10" spans="1:5" ht="26.25" customHeight="1" x14ac:dyDescent="0.25">
      <c r="A10" s="43" t="s">
        <v>14</v>
      </c>
      <c r="B10" s="44"/>
      <c r="C10" s="44"/>
      <c r="D10" s="44"/>
      <c r="E10" s="44"/>
    </row>
    <row r="11" spans="1:5" ht="30.75" customHeight="1" x14ac:dyDescent="0.25">
      <c r="A11" s="39" t="s">
        <v>68</v>
      </c>
      <c r="B11" s="39"/>
      <c r="C11" s="39"/>
      <c r="D11" s="39"/>
      <c r="E11" s="39"/>
    </row>
    <row r="12" spans="1:5" ht="14.25" customHeight="1" x14ac:dyDescent="0.25">
      <c r="A12" s="42" t="s">
        <v>15</v>
      </c>
      <c r="B12" s="45"/>
      <c r="C12" s="45"/>
      <c r="D12" s="45"/>
      <c r="E12" s="45"/>
    </row>
    <row r="13" spans="1:5" x14ac:dyDescent="0.25">
      <c r="A13" s="39" t="s">
        <v>22</v>
      </c>
      <c r="B13" s="39"/>
      <c r="C13" s="39"/>
      <c r="D13" s="39"/>
      <c r="E13" s="39"/>
    </row>
    <row r="14" spans="1:5" ht="21" customHeight="1" x14ac:dyDescent="0.25">
      <c r="A14" s="42" t="s">
        <v>2</v>
      </c>
      <c r="B14" s="45"/>
      <c r="C14" s="45"/>
      <c r="D14" s="45"/>
      <c r="E14" s="45"/>
    </row>
    <row r="15" spans="1:5" ht="14.25" customHeight="1" x14ac:dyDescent="0.25">
      <c r="A15" s="39" t="s">
        <v>47</v>
      </c>
      <c r="B15" s="39"/>
      <c r="C15" s="39"/>
      <c r="D15" s="39"/>
      <c r="E15" s="39"/>
    </row>
    <row r="16" spans="1:5" x14ac:dyDescent="0.25">
      <c r="A16" s="42" t="s">
        <v>16</v>
      </c>
      <c r="B16" s="45"/>
      <c r="C16" s="45"/>
      <c r="D16" s="45"/>
      <c r="E16" s="45"/>
    </row>
    <row r="17" spans="1:7" ht="32.25" customHeight="1" x14ac:dyDescent="0.25">
      <c r="A17" s="39" t="s">
        <v>17</v>
      </c>
      <c r="B17" s="39"/>
      <c r="C17" s="39"/>
      <c r="D17" s="39"/>
      <c r="E17" s="39"/>
    </row>
    <row r="18" spans="1:7" ht="64.5" customHeight="1" x14ac:dyDescent="0.25">
      <c r="A18" s="39" t="s">
        <v>28</v>
      </c>
      <c r="B18" s="39"/>
      <c r="C18" s="39"/>
      <c r="D18" s="39"/>
      <c r="E18" s="39"/>
    </row>
    <row r="19" spans="1:7" ht="36.75" customHeight="1" x14ac:dyDescent="0.25">
      <c r="A19" s="37" t="s">
        <v>29</v>
      </c>
      <c r="B19" s="37"/>
      <c r="C19" s="37"/>
      <c r="D19" s="37"/>
      <c r="E19" s="37"/>
    </row>
    <row r="20" spans="1:7" x14ac:dyDescent="0.25">
      <c r="A20" s="37"/>
      <c r="B20" s="37"/>
      <c r="C20" s="37"/>
      <c r="D20" s="37"/>
      <c r="E20" s="37"/>
      <c r="F20" s="2">
        <v>634.9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41</v>
      </c>
      <c r="B22" s="8" t="s">
        <v>39</v>
      </c>
      <c r="C22" s="3" t="s">
        <v>4</v>
      </c>
      <c r="D22" s="3">
        <v>15.34</v>
      </c>
      <c r="E22" s="7">
        <f>D22*F20*G20</f>
        <v>29218.097999999998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4.3600000000000003</v>
      </c>
      <c r="E23" s="7">
        <f>D23*F20*G20</f>
        <v>8304.4920000000002</v>
      </c>
    </row>
    <row r="24" spans="1:7" x14ac:dyDescent="0.25">
      <c r="A24" s="6" t="s">
        <v>30</v>
      </c>
      <c r="B24" s="8" t="s">
        <v>100</v>
      </c>
      <c r="C24" s="3" t="s">
        <v>31</v>
      </c>
      <c r="D24" s="20"/>
      <c r="E24" s="7">
        <v>0</v>
      </c>
    </row>
    <row r="25" spans="1:7" ht="16.5" customHeight="1" x14ac:dyDescent="0.25">
      <c r="A25" s="28"/>
      <c r="B25" s="8"/>
      <c r="C25" s="3"/>
      <c r="D25" s="20"/>
      <c r="E25" s="7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37522.589999999997</v>
      </c>
    </row>
    <row r="28" spans="1:7" ht="30.75" customHeight="1" x14ac:dyDescent="0.25">
      <c r="A28" s="38" t="s">
        <v>101</v>
      </c>
      <c r="B28" s="38"/>
      <c r="C28" s="38"/>
      <c r="D28" s="38"/>
      <c r="E28" s="38"/>
    </row>
    <row r="29" spans="1:7" ht="30.75" customHeight="1" x14ac:dyDescent="0.25">
      <c r="A29" s="39" t="s">
        <v>21</v>
      </c>
      <c r="B29" s="39"/>
      <c r="C29" s="39"/>
      <c r="D29" s="39"/>
      <c r="E29" s="39"/>
    </row>
    <row r="30" spans="1:7" x14ac:dyDescent="0.25">
      <c r="A30" s="39" t="s">
        <v>20</v>
      </c>
      <c r="B30" s="39"/>
      <c r="C30" s="39"/>
      <c r="D30" s="39"/>
      <c r="E30" s="39"/>
    </row>
    <row r="31" spans="1:7" ht="32.25" customHeight="1" x14ac:dyDescent="0.25">
      <c r="A31" s="39" t="s">
        <v>32</v>
      </c>
      <c r="B31" s="39"/>
      <c r="C31" s="39"/>
      <c r="D31" s="39"/>
      <c r="E31" s="39"/>
    </row>
    <row r="32" spans="1:7" x14ac:dyDescent="0.25">
      <c r="A32" s="39" t="s">
        <v>18</v>
      </c>
      <c r="B32" s="39"/>
      <c r="C32" s="39"/>
      <c r="D32" s="39"/>
      <c r="E32" s="39"/>
    </row>
    <row r="33" spans="1:5" x14ac:dyDescent="0.25">
      <c r="A33" s="40" t="s">
        <v>5</v>
      </c>
      <c r="B33" s="40"/>
      <c r="C33" s="40"/>
      <c r="D33" s="40"/>
      <c r="E33" s="40"/>
    </row>
    <row r="34" spans="1:5" x14ac:dyDescent="0.25">
      <c r="A34" s="39" t="s">
        <v>18</v>
      </c>
      <c r="B34" s="39"/>
      <c r="C34" s="39"/>
      <c r="D34" s="39"/>
      <c r="E34" s="39"/>
    </row>
    <row r="35" spans="1:5" x14ac:dyDescent="0.25">
      <c r="A35" s="41" t="s">
        <v>55</v>
      </c>
      <c r="B35" s="41"/>
      <c r="C35" s="41"/>
      <c r="D35" s="41"/>
      <c r="E35" s="41"/>
    </row>
    <row r="36" spans="1:5" x14ac:dyDescent="0.25">
      <c r="B36" s="36" t="s">
        <v>19</v>
      </c>
      <c r="C36" s="36"/>
      <c r="D36" s="36"/>
      <c r="E36" s="5" t="s">
        <v>6</v>
      </c>
    </row>
    <row r="37" spans="1:5" x14ac:dyDescent="0.25">
      <c r="A37" s="34"/>
      <c r="B37" s="34"/>
      <c r="C37" s="34"/>
      <c r="D37" s="34"/>
      <c r="E37" s="34"/>
    </row>
    <row r="38" spans="1:5" ht="15" customHeight="1" x14ac:dyDescent="0.25">
      <c r="A38" s="41" t="s">
        <v>69</v>
      </c>
      <c r="B38" s="41"/>
      <c r="C38" s="41"/>
      <c r="D38" s="41"/>
      <c r="E38" s="41"/>
    </row>
    <row r="39" spans="1:5" x14ac:dyDescent="0.25">
      <c r="B39" s="36" t="s">
        <v>19</v>
      </c>
      <c r="C39" s="36"/>
      <c r="D39" s="36"/>
      <c r="E39" s="5" t="s">
        <v>6</v>
      </c>
    </row>
    <row r="41" spans="1:5" x14ac:dyDescent="0.25">
      <c r="A41" s="16" t="s">
        <v>48</v>
      </c>
    </row>
    <row r="42" spans="1:5" x14ac:dyDescent="0.25">
      <c r="A42" s="13" t="s">
        <v>34</v>
      </c>
    </row>
    <row r="43" spans="1:5" x14ac:dyDescent="0.25">
      <c r="A43" s="2" t="s">
        <v>38</v>
      </c>
      <c r="B43" s="14">
        <f>'3кв'!B49</f>
        <v>-12587.813999999969</v>
      </c>
    </row>
    <row r="44" spans="1:5" x14ac:dyDescent="0.25">
      <c r="A44" s="17" t="s">
        <v>74</v>
      </c>
      <c r="B44" s="15"/>
    </row>
    <row r="45" spans="1:5" x14ac:dyDescent="0.25">
      <c r="A45" s="2" t="s">
        <v>36</v>
      </c>
      <c r="B45" s="15">
        <v>54969.63</v>
      </c>
    </row>
    <row r="46" spans="1:5" x14ac:dyDescent="0.25">
      <c r="A46" s="2" t="s">
        <v>56</v>
      </c>
      <c r="B46" s="15">
        <f>150*3</f>
        <v>450</v>
      </c>
    </row>
    <row r="47" spans="1:5" ht="30" x14ac:dyDescent="0.25">
      <c r="A47" s="33" t="s">
        <v>37</v>
      </c>
      <c r="B47" s="15">
        <f>E26</f>
        <v>37522.589999999997</v>
      </c>
    </row>
    <row r="48" spans="1:5" x14ac:dyDescent="0.25">
      <c r="A48" s="13" t="s">
        <v>35</v>
      </c>
      <c r="B48" s="18">
        <f>B43+B45+B46-B47</f>
        <v>5309.2260000000315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3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2" t="s">
        <v>75</v>
      </c>
      <c r="B1" s="52"/>
      <c r="C1" s="52"/>
      <c r="D1" s="53"/>
    </row>
    <row r="2" spans="1:5" ht="15.75" x14ac:dyDescent="0.25">
      <c r="A2" s="54" t="s">
        <v>76</v>
      </c>
      <c r="B2" s="54"/>
      <c r="C2" s="54"/>
      <c r="D2" s="55"/>
    </row>
    <row r="3" spans="1:5" ht="15.75" x14ac:dyDescent="0.25">
      <c r="A3" s="54" t="s">
        <v>77</v>
      </c>
      <c r="B3" s="54"/>
      <c r="C3" s="54"/>
      <c r="D3" s="55"/>
    </row>
    <row r="4" spans="1:5" ht="15.75" x14ac:dyDescent="0.25">
      <c r="A4" s="52" t="s">
        <v>97</v>
      </c>
      <c r="B4" s="52"/>
      <c r="C4" s="52"/>
      <c r="D4" s="53"/>
    </row>
    <row r="5" spans="1:5" ht="15.75" x14ac:dyDescent="0.25">
      <c r="A5" s="56"/>
      <c r="B5" s="56"/>
      <c r="C5" s="56"/>
      <c r="D5" s="1"/>
    </row>
    <row r="6" spans="1:5" ht="15.75" x14ac:dyDescent="0.25">
      <c r="A6" s="55"/>
      <c r="B6" s="57" t="s">
        <v>78</v>
      </c>
      <c r="C6" s="58">
        <f>'1кв'!B45</f>
        <v>16718.12</v>
      </c>
      <c r="D6" s="59"/>
    </row>
    <row r="7" spans="1:5" ht="15.75" x14ac:dyDescent="0.25">
      <c r="A7" s="60" t="s">
        <v>79</v>
      </c>
      <c r="B7" s="57" t="s">
        <v>102</v>
      </c>
      <c r="C7" s="58"/>
      <c r="D7" s="59"/>
    </row>
    <row r="8" spans="1:5" ht="15.75" x14ac:dyDescent="0.25">
      <c r="B8" s="61" t="s">
        <v>80</v>
      </c>
      <c r="C8" s="62">
        <f>'1кв'!B47+'2кв'!B47+'3кв'!B46+'4кв'!B45</f>
        <v>205076.43</v>
      </c>
      <c r="D8" s="63"/>
    </row>
    <row r="9" spans="1:5" ht="30" x14ac:dyDescent="0.25">
      <c r="B9" s="64" t="s">
        <v>81</v>
      </c>
      <c r="C9" s="62">
        <f>'1кв'!B48+'2кв'!B48+'3кв'!B47+'4кв'!B46</f>
        <v>2700</v>
      </c>
      <c r="D9" s="63"/>
    </row>
    <row r="10" spans="1:5" ht="15.75" x14ac:dyDescent="0.25">
      <c r="A10" s="22"/>
      <c r="B10" s="61" t="s">
        <v>82</v>
      </c>
      <c r="C10" s="65">
        <f>SUM(C8:C9)</f>
        <v>207776.43</v>
      </c>
      <c r="D10" s="59"/>
    </row>
    <row r="11" spans="1:5" ht="15.75" x14ac:dyDescent="0.25">
      <c r="A11" s="1"/>
      <c r="B11" s="66"/>
      <c r="C11" s="67"/>
      <c r="D11" s="68"/>
    </row>
    <row r="12" spans="1:5" ht="15.75" x14ac:dyDescent="0.25">
      <c r="A12" s="69" t="s">
        <v>83</v>
      </c>
      <c r="B12" s="19" t="s">
        <v>41</v>
      </c>
      <c r="C12" s="62">
        <f>'1кв'!E22+'2кв'!E22+'3кв'!E22+'4кв'!E22</f>
        <v>110663.06999999999</v>
      </c>
      <c r="D12" s="68"/>
    </row>
    <row r="13" spans="1:5" ht="15.75" x14ac:dyDescent="0.25">
      <c r="A13" s="69"/>
      <c r="B13" s="6" t="s">
        <v>40</v>
      </c>
      <c r="C13" s="62">
        <f>'1кв'!E23+'2кв'!E23+'3кв'!E23+'4кв'!E23</f>
        <v>31465.644</v>
      </c>
      <c r="D13" s="68"/>
    </row>
    <row r="14" spans="1:5" ht="15.75" x14ac:dyDescent="0.25">
      <c r="A14" s="1"/>
      <c r="B14" s="6" t="s">
        <v>30</v>
      </c>
      <c r="C14" s="62">
        <f>'1кв'!E24+'2кв'!E24+'3кв'!E24+'4кв'!E24</f>
        <v>5247.55</v>
      </c>
      <c r="D14" s="68"/>
      <c r="E14" s="70"/>
    </row>
    <row r="15" spans="1:5" ht="15.75" x14ac:dyDescent="0.25">
      <c r="A15" s="69"/>
      <c r="B15" s="71" t="s">
        <v>104</v>
      </c>
      <c r="C15" s="62">
        <f>'1кв'!E25+'1кв'!E26+'1кв'!E27+'2кв'!E25+'2кв'!E26</f>
        <v>13213.2</v>
      </c>
      <c r="D15" s="68"/>
    </row>
    <row r="16" spans="1:5" ht="15.75" x14ac:dyDescent="0.25">
      <c r="A16" s="69"/>
      <c r="B16" s="72" t="s">
        <v>84</v>
      </c>
      <c r="C16" s="62">
        <f>SUM(C18:C19)</f>
        <v>58595.86</v>
      </c>
      <c r="D16" s="68"/>
    </row>
    <row r="17" spans="1:5" ht="15.75" x14ac:dyDescent="0.25">
      <c r="A17" s="69"/>
      <c r="B17" s="72" t="s">
        <v>85</v>
      </c>
      <c r="C17" s="62"/>
      <c r="D17" s="68"/>
    </row>
    <row r="18" spans="1:5" ht="15.75" x14ac:dyDescent="0.25">
      <c r="A18" s="69"/>
      <c r="B18" s="73" t="s">
        <v>103</v>
      </c>
      <c r="C18" s="62">
        <f>'3кв'!E25</f>
        <v>58595.86</v>
      </c>
      <c r="D18" s="68"/>
    </row>
    <row r="19" spans="1:5" ht="15.75" x14ac:dyDescent="0.25">
      <c r="A19" s="69"/>
      <c r="B19" s="72"/>
      <c r="C19" s="62"/>
      <c r="D19" s="68"/>
    </row>
    <row r="20" spans="1:5" ht="15.75" x14ac:dyDescent="0.25">
      <c r="A20" s="1"/>
      <c r="B20" s="74" t="s">
        <v>86</v>
      </c>
      <c r="C20" s="65">
        <f>SUM(C12:C16)</f>
        <v>219185.32399999996</v>
      </c>
      <c r="D20" s="68"/>
      <c r="E20" s="70"/>
    </row>
    <row r="21" spans="1:5" ht="15.75" x14ac:dyDescent="0.25">
      <c r="A21" s="1"/>
      <c r="B21" s="75" t="s">
        <v>87</v>
      </c>
      <c r="C21" s="65">
        <f>C6+C10-C20</f>
        <v>5309.2260000000242</v>
      </c>
      <c r="D21" s="68"/>
    </row>
    <row r="22" spans="1:5" ht="15.75" x14ac:dyDescent="0.25">
      <c r="A22" s="1"/>
      <c r="B22" s="60"/>
      <c r="C22" s="60"/>
      <c r="D22" s="68"/>
    </row>
    <row r="23" spans="1:5" ht="15.75" x14ac:dyDescent="0.25">
      <c r="A23" s="1"/>
      <c r="B23" s="76" t="s">
        <v>88</v>
      </c>
      <c r="C23" s="76"/>
      <c r="D23" s="68"/>
    </row>
    <row r="24" spans="1:5" ht="15.75" x14ac:dyDescent="0.25">
      <c r="A24" s="1"/>
      <c r="B24" s="76" t="s">
        <v>89</v>
      </c>
      <c r="C24" s="77">
        <v>15216.08</v>
      </c>
      <c r="D24" s="68"/>
    </row>
    <row r="25" spans="1:5" ht="15.75" x14ac:dyDescent="0.25">
      <c r="A25" s="1"/>
      <c r="B25" s="78" t="s">
        <v>90</v>
      </c>
      <c r="C25" s="79">
        <v>18323.21</v>
      </c>
      <c r="D25" s="68"/>
    </row>
    <row r="26" spans="1:5" ht="15.75" x14ac:dyDescent="0.25">
      <c r="A26" s="1"/>
      <c r="B26" s="76" t="s">
        <v>91</v>
      </c>
      <c r="C26" s="77">
        <f>C25-C24</f>
        <v>3107.1299999999992</v>
      </c>
      <c r="D26" s="68"/>
    </row>
    <row r="27" spans="1:5" ht="15.75" x14ac:dyDescent="0.25">
      <c r="A27" s="1"/>
      <c r="B27" s="60"/>
      <c r="C27" s="60"/>
      <c r="D27" s="68"/>
    </row>
    <row r="28" spans="1:5" ht="15.75" x14ac:dyDescent="0.25">
      <c r="A28" s="1"/>
      <c r="B28" s="60"/>
      <c r="C28" s="60"/>
      <c r="D28" s="68"/>
    </row>
    <row r="29" spans="1:5" ht="15.75" x14ac:dyDescent="0.25">
      <c r="A29" s="1"/>
      <c r="B29" s="60"/>
      <c r="C29" s="60"/>
      <c r="D29" s="68"/>
    </row>
    <row r="30" spans="1:5" ht="15.75" x14ac:dyDescent="0.25">
      <c r="A30" s="1"/>
      <c r="B30" s="60"/>
      <c r="C30" s="60"/>
      <c r="D30" s="68"/>
    </row>
    <row r="31" spans="1:5" ht="15.75" x14ac:dyDescent="0.25">
      <c r="A31" s="1" t="s">
        <v>92</v>
      </c>
      <c r="B31" s="60" t="s">
        <v>93</v>
      </c>
      <c r="C31" s="60"/>
      <c r="D31" s="68"/>
    </row>
    <row r="32" spans="1:5" ht="15.75" x14ac:dyDescent="0.25">
      <c r="A32" s="1"/>
      <c r="B32" s="60" t="s">
        <v>94</v>
      </c>
      <c r="C32" s="60"/>
      <c r="D32" s="68"/>
    </row>
    <row r="33" spans="1:4" ht="15.75" x14ac:dyDescent="0.25">
      <c r="A33" s="1"/>
      <c r="B33" s="60" t="s">
        <v>95</v>
      </c>
      <c r="C33" s="60"/>
      <c r="D33" s="68"/>
    </row>
    <row r="34" spans="1:4" ht="15.75" x14ac:dyDescent="0.25">
      <c r="A34" s="1"/>
      <c r="B34" s="60"/>
      <c r="C34" s="60"/>
      <c r="D34" s="68"/>
    </row>
    <row r="35" spans="1:4" ht="15.75" x14ac:dyDescent="0.25">
      <c r="A35" s="1"/>
      <c r="B35" s="60"/>
      <c r="C35" s="60"/>
      <c r="D35" s="68"/>
    </row>
    <row r="36" spans="1:4" ht="15.75" x14ac:dyDescent="0.25">
      <c r="A36" s="1"/>
      <c r="B36" s="60" t="s">
        <v>96</v>
      </c>
      <c r="C36" s="60"/>
      <c r="D36" s="68"/>
    </row>
    <row r="37" spans="1:4" ht="15.75" x14ac:dyDescent="0.25">
      <c r="A37" s="1"/>
      <c r="B37" s="60"/>
      <c r="C37" s="60"/>
      <c r="D37" s="68"/>
    </row>
    <row r="38" spans="1:4" ht="15.75" x14ac:dyDescent="0.25">
      <c r="A38" s="1"/>
      <c r="B38" s="60"/>
      <c r="C38" s="60"/>
      <c r="D38" s="68"/>
    </row>
    <row r="39" spans="1:4" ht="15.75" x14ac:dyDescent="0.25">
      <c r="A39" s="1"/>
      <c r="B39" s="60"/>
      <c r="C39" s="60"/>
      <c r="D39" s="68"/>
    </row>
    <row r="40" spans="1:4" ht="15.75" x14ac:dyDescent="0.25">
      <c r="A40" s="1"/>
      <c r="B40" s="60"/>
      <c r="C40" s="60"/>
      <c r="D40" s="68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2024-02-26T08:05:49Z</dcterms:modified>
</cp:coreProperties>
</file>